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tabRatio="500" activeTab="1"/>
  </bookViews>
  <sheets>
    <sheet name="Summary" sheetId="1" r:id="rId1"/>
    <sheet name="Offer" sheetId="2" r:id="rId2"/>
  </sheets>
  <definedNames>
    <definedName name="_xlnm._FilterDatabase" localSheetId="1" hidden="1">Offer!$A$1:$Q$18</definedName>
  </definedNames>
  <calcPr calcId="152511" iterateDelta="1E-4"/>
</workbook>
</file>

<file path=xl/calcChain.xml><?xml version="1.0" encoding="utf-8"?>
<calcChain xmlns="http://schemas.openxmlformats.org/spreadsheetml/2006/main">
  <c r="M19" i="2" l="1"/>
  <c r="L19" i="2"/>
  <c r="K19" i="2"/>
  <c r="J19" i="2"/>
  <c r="I19" i="2"/>
  <c r="N18" i="2"/>
  <c r="G18" i="2"/>
  <c r="H18" i="2"/>
  <c r="N17" i="2"/>
  <c r="G17" i="2"/>
  <c r="H17" i="2" s="1"/>
  <c r="Q17" i="2" s="1"/>
  <c r="N16" i="2"/>
  <c r="G16" i="2"/>
  <c r="H16" i="2" s="1"/>
  <c r="Q16" i="2" s="1"/>
  <c r="N15" i="2"/>
  <c r="G15" i="2"/>
  <c r="H15" i="2" s="1"/>
  <c r="Q15" i="2" s="1"/>
  <c r="N14" i="2"/>
  <c r="G14" i="2"/>
  <c r="H14" i="2"/>
  <c r="N13" i="2"/>
  <c r="G13" i="2"/>
  <c r="H13" i="2"/>
  <c r="N12" i="2"/>
  <c r="G12" i="2"/>
  <c r="H12" i="2" s="1"/>
  <c r="Q12" i="2" s="1"/>
  <c r="N11" i="2"/>
  <c r="G11" i="2"/>
  <c r="H11" i="2" s="1"/>
  <c r="Q11" i="2" s="1"/>
  <c r="N10" i="2"/>
  <c r="G10" i="2"/>
  <c r="H10" i="2"/>
  <c r="N9" i="2"/>
  <c r="G9" i="2"/>
  <c r="H9" i="2"/>
  <c r="N8" i="2"/>
  <c r="G8" i="2"/>
  <c r="H8" i="2" s="1"/>
  <c r="Q8" i="2" s="1"/>
  <c r="N7" i="2"/>
  <c r="G7" i="2"/>
  <c r="H7" i="2" s="1"/>
  <c r="Q7" i="2" s="1"/>
  <c r="N6" i="2"/>
  <c r="G6" i="2"/>
  <c r="H6" i="2"/>
  <c r="N5" i="2"/>
  <c r="G5" i="2"/>
  <c r="H5" i="2"/>
  <c r="N4" i="2"/>
  <c r="G4" i="2"/>
  <c r="H4" i="2" s="1"/>
  <c r="Q4" i="2" s="1"/>
  <c r="N3" i="2"/>
  <c r="G3" i="2"/>
  <c r="H3" i="2" s="1"/>
  <c r="Q3" i="2" s="1"/>
  <c r="N2" i="2"/>
  <c r="O2" i="2"/>
  <c r="G2" i="2"/>
  <c r="H2" i="2" s="1"/>
  <c r="Q2" i="2" s="1"/>
  <c r="C7" i="1"/>
  <c r="B7" i="1"/>
  <c r="C6" i="1"/>
  <c r="B6" i="1"/>
  <c r="C5" i="1"/>
  <c r="B5" i="1"/>
  <c r="C4" i="1"/>
  <c r="B4" i="1"/>
  <c r="C3" i="1"/>
  <c r="B3" i="1"/>
  <c r="C2" i="1"/>
  <c r="B2" i="1"/>
  <c r="B8" i="1" s="1"/>
  <c r="Q18" i="2"/>
  <c r="P18" i="2"/>
  <c r="O18" i="2"/>
  <c r="D7" i="1" s="1"/>
  <c r="P17" i="2"/>
  <c r="O17" i="2"/>
  <c r="P16" i="2"/>
  <c r="E7" i="1" s="1"/>
  <c r="O16" i="2"/>
  <c r="P15" i="2"/>
  <c r="O15" i="2"/>
  <c r="Q14" i="2"/>
  <c r="P14" i="2"/>
  <c r="O14" i="2"/>
  <c r="Q13" i="2"/>
  <c r="P13" i="2"/>
  <c r="O13" i="2"/>
  <c r="D6" i="1" s="1"/>
  <c r="P12" i="2"/>
  <c r="O12" i="2"/>
  <c r="D5" i="1" s="1"/>
  <c r="P11" i="2"/>
  <c r="E5" i="1"/>
  <c r="O11" i="2"/>
  <c r="O10" i="2"/>
  <c r="Q10" i="2"/>
  <c r="P10" i="2"/>
  <c r="Q9" i="2"/>
  <c r="P9" i="2"/>
  <c r="E4" i="1" s="1"/>
  <c r="O9" i="2"/>
  <c r="D4" i="1" s="1"/>
  <c r="P8" i="2"/>
  <c r="O8" i="2"/>
  <c r="P7" i="2"/>
  <c r="O7" i="2"/>
  <c r="Q6" i="2"/>
  <c r="P6" i="2"/>
  <c r="E3" i="1" s="1"/>
  <c r="O6" i="2"/>
  <c r="D3" i="1" s="1"/>
  <c r="Q5" i="2"/>
  <c r="P5" i="2"/>
  <c r="O5" i="2"/>
  <c r="P4" i="2"/>
  <c r="E2" i="1" s="1"/>
  <c r="O4" i="2"/>
  <c r="P3" i="2"/>
  <c r="O3" i="2"/>
  <c r="D2" i="1" s="1"/>
  <c r="N19" i="2"/>
  <c r="P2" i="2"/>
  <c r="E6" i="1"/>
  <c r="P19" i="2"/>
  <c r="O19" i="2"/>
  <c r="C8" i="1" l="1"/>
  <c r="D8" i="1"/>
  <c r="Q19" i="2"/>
  <c r="E8" i="1"/>
</calcChain>
</file>

<file path=xl/sharedStrings.xml><?xml version="1.0" encoding="utf-8"?>
<sst xmlns="http://schemas.openxmlformats.org/spreadsheetml/2006/main" count="104" uniqueCount="57">
  <si>
    <t>STYLE</t>
  </si>
  <si>
    <t>LINES</t>
  </si>
  <si>
    <t>TOTAL UNITS</t>
  </si>
  <si>
    <t>M NK DF PARK26 SS TOP</t>
  </si>
  <si>
    <t>Nike park III Short</t>
  </si>
  <si>
    <t>M NK DF PARK26 TRK JKT</t>
  </si>
  <si>
    <t>M NK DF PARK26 PANT KP</t>
  </si>
  <si>
    <t>Nike Fleece hoody</t>
  </si>
  <si>
    <t>Nike Fleece pant</t>
  </si>
  <si>
    <t>TOTAL</t>
  </si>
  <si>
    <t>IMAGE</t>
  </si>
  <si>
    <t>STYLE-COLOUR</t>
  </si>
  <si>
    <t>DESCRIPTION</t>
  </si>
  <si>
    <t>GENDER</t>
  </si>
  <si>
    <t>COLOUR</t>
  </si>
  <si>
    <t>RRP</t>
  </si>
  <si>
    <t>WHS</t>
  </si>
  <si>
    <t>CUSTOMER PRICE</t>
  </si>
  <si>
    <t>S</t>
  </si>
  <si>
    <t>M</t>
  </si>
  <si>
    <t>L</t>
  </si>
  <si>
    <t>XL</t>
  </si>
  <si>
    <t>2XL</t>
  </si>
  <si>
    <t>HM7127-463</t>
  </si>
  <si>
    <t>Mens</t>
  </si>
  <si>
    <t>Royal Blue</t>
  </si>
  <si>
    <t>HM7127-010</t>
  </si>
  <si>
    <t>Black</t>
  </si>
  <si>
    <t>HM7127-410</t>
  </si>
  <si>
    <t>Navy</t>
  </si>
  <si>
    <t>HM7127-100</t>
  </si>
  <si>
    <t>White</t>
  </si>
  <si>
    <t>BV6855-010</t>
  </si>
  <si>
    <t>BV6855-410</t>
  </si>
  <si>
    <t>BV6855-412</t>
  </si>
  <si>
    <t>University Blue</t>
  </si>
  <si>
    <t>HM7249-410</t>
  </si>
  <si>
    <t>Navy FZ</t>
  </si>
  <si>
    <t>HM7249-010</t>
  </si>
  <si>
    <t>HM7171-010</t>
  </si>
  <si>
    <t>HM7171-410</t>
  </si>
  <si>
    <t>IB1222-010</t>
  </si>
  <si>
    <t>IB1222-410</t>
  </si>
  <si>
    <t>IB1222-071</t>
  </si>
  <si>
    <t>Antra</t>
  </si>
  <si>
    <t>IB1248-010</t>
  </si>
  <si>
    <t>IB1248-410</t>
  </si>
  <si>
    <t>IB1248-071</t>
  </si>
  <si>
    <t>17 lines</t>
  </si>
  <si>
    <t>RRP TOTAL</t>
  </si>
  <si>
    <t>WHS TOTAL</t>
  </si>
  <si>
    <t>PRICE TOTAL</t>
  </si>
  <si>
    <t>Terms</t>
  </si>
  <si>
    <t>Lead time 1-2 weeks</t>
  </si>
  <si>
    <t>Stock is in the brand</t>
  </si>
  <si>
    <t xml:space="preserve">EXW </t>
  </si>
  <si>
    <t>MOQ 1000 Units per 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</si>
</sst>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€#,##0.00"/>
    <numFmt numFmtId="165" formatCode="#,##0;\-;\-"/>
  </numFmts>
  <fonts count="7" x14ac:knownFonts="1">
    <font>
      <sz val="11"/>
      <color theme="1"/>
      <name val="Calibri"/>
      <family val="2"/>
      <charset val="1"/>
    </font>
    <font>
      <b/>
      <sz val="9"/>
      <color indexed="1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48"/>
      <name val="Arial"/>
      <family val="2"/>
    </font>
    <font>
      <b/>
      <sz val="9"/>
      <color indexed="52"/>
      <name val="Arial"/>
      <family val="2"/>
    </font>
    <font>
      <b/>
      <sz val="10"/>
      <color indexed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54"/>
      </patternFill>
    </fill>
    <fill>
      <patternFill patternType="solid">
        <fgColor indexed="19"/>
        <bgColor indexed="18"/>
      </patternFill>
    </fill>
    <fill>
      <patternFill patternType="solid">
        <fgColor indexed="18"/>
        <bgColor indexed="18"/>
      </patternFill>
    </fill>
  </fills>
  <borders count="2">
    <border>
      <left/>
      <right/>
      <top/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3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65" fontId="6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7F9FC"/>
      <rgbColor rgb="00F2F2F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1F3864"/>
      <rgbColor rgb="00339966"/>
      <rgbColor rgb="00003300"/>
      <rgbColor rgb="00333300"/>
      <rgbColor rgb="00993300"/>
      <rgbColor rgb="00993366"/>
      <rgbColor rgb="00333399"/>
      <rgbColor rgb="00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495300</xdr:colOff>
      <xdr:row>1</xdr:row>
      <xdr:rowOff>495300</xdr:rowOff>
    </xdr:to>
    <xdr:pic>
      <xdr:nvPicPr>
        <xdr:cNvPr id="1025" name="Image 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0050"/>
          <a:ext cx="495300" cy="4953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495300</xdr:colOff>
      <xdr:row>2</xdr:row>
      <xdr:rowOff>495300</xdr:rowOff>
    </xdr:to>
    <xdr:pic>
      <xdr:nvPicPr>
        <xdr:cNvPr id="1026" name="Image 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52500"/>
          <a:ext cx="495300" cy="4953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495300</xdr:colOff>
      <xdr:row>3</xdr:row>
      <xdr:rowOff>495300</xdr:rowOff>
    </xdr:to>
    <xdr:pic>
      <xdr:nvPicPr>
        <xdr:cNvPr id="1027" name="Image 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504950"/>
          <a:ext cx="495300" cy="4953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495300</xdr:colOff>
      <xdr:row>4</xdr:row>
      <xdr:rowOff>495300</xdr:rowOff>
    </xdr:to>
    <xdr:pic>
      <xdr:nvPicPr>
        <xdr:cNvPr id="1028" name="Image 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2057400"/>
          <a:ext cx="495300" cy="4953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495300</xdr:colOff>
      <xdr:row>5</xdr:row>
      <xdr:rowOff>495300</xdr:rowOff>
    </xdr:to>
    <xdr:pic>
      <xdr:nvPicPr>
        <xdr:cNvPr id="1029" name="Image 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2609850"/>
          <a:ext cx="495300" cy="4953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495300</xdr:colOff>
      <xdr:row>6</xdr:row>
      <xdr:rowOff>495300</xdr:rowOff>
    </xdr:to>
    <xdr:pic>
      <xdr:nvPicPr>
        <xdr:cNvPr id="1030" name="Image 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3162300"/>
          <a:ext cx="495300" cy="4953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495300</xdr:colOff>
      <xdr:row>7</xdr:row>
      <xdr:rowOff>495300</xdr:rowOff>
    </xdr:to>
    <xdr:pic>
      <xdr:nvPicPr>
        <xdr:cNvPr id="1031" name="Image 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3714750"/>
          <a:ext cx="495300" cy="4953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495300</xdr:colOff>
      <xdr:row>8</xdr:row>
      <xdr:rowOff>495300</xdr:rowOff>
    </xdr:to>
    <xdr:pic>
      <xdr:nvPicPr>
        <xdr:cNvPr id="1032" name="Image 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4267200"/>
          <a:ext cx="495300" cy="4953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495300</xdr:colOff>
      <xdr:row>9</xdr:row>
      <xdr:rowOff>495300</xdr:rowOff>
    </xdr:to>
    <xdr:pic>
      <xdr:nvPicPr>
        <xdr:cNvPr id="1033" name="Image 9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4819650"/>
          <a:ext cx="495300" cy="4953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495300</xdr:colOff>
      <xdr:row>10</xdr:row>
      <xdr:rowOff>495300</xdr:rowOff>
    </xdr:to>
    <xdr:pic>
      <xdr:nvPicPr>
        <xdr:cNvPr id="1034" name="Image 10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5372100"/>
          <a:ext cx="495300" cy="4953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495300</xdr:colOff>
      <xdr:row>11</xdr:row>
      <xdr:rowOff>495300</xdr:rowOff>
    </xdr:to>
    <xdr:pic>
      <xdr:nvPicPr>
        <xdr:cNvPr id="1035" name="Image 1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5924550"/>
          <a:ext cx="495300" cy="4953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495300</xdr:colOff>
      <xdr:row>12</xdr:row>
      <xdr:rowOff>495300</xdr:rowOff>
    </xdr:to>
    <xdr:pic>
      <xdr:nvPicPr>
        <xdr:cNvPr id="1036" name="Image 1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6477000"/>
          <a:ext cx="495300" cy="4953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495300</xdr:colOff>
      <xdr:row>13</xdr:row>
      <xdr:rowOff>495300</xdr:rowOff>
    </xdr:to>
    <xdr:pic>
      <xdr:nvPicPr>
        <xdr:cNvPr id="1037" name="Image 1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7029450"/>
          <a:ext cx="495300" cy="4953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495300</xdr:colOff>
      <xdr:row>14</xdr:row>
      <xdr:rowOff>495300</xdr:rowOff>
    </xdr:to>
    <xdr:pic>
      <xdr:nvPicPr>
        <xdr:cNvPr id="1038" name="Image 1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581900"/>
          <a:ext cx="495300" cy="4953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495300</xdr:colOff>
      <xdr:row>15</xdr:row>
      <xdr:rowOff>495300</xdr:rowOff>
    </xdr:to>
    <xdr:pic>
      <xdr:nvPicPr>
        <xdr:cNvPr id="1039" name="Image 1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8134350"/>
          <a:ext cx="495300" cy="4953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495300</xdr:colOff>
      <xdr:row>16</xdr:row>
      <xdr:rowOff>495300</xdr:rowOff>
    </xdr:to>
    <xdr:pic>
      <xdr:nvPicPr>
        <xdr:cNvPr id="1040" name="Image 1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8686800"/>
          <a:ext cx="495300" cy="4953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495300</xdr:colOff>
      <xdr:row>17</xdr:row>
      <xdr:rowOff>495300</xdr:rowOff>
    </xdr:to>
    <xdr:pic>
      <xdr:nvPicPr>
        <xdr:cNvPr id="1041" name="Image 1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9239250"/>
          <a:ext cx="495300" cy="4953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zoomScaleNormal="100" workbookViewId="0">
      <selection activeCell="J10" sqref="J10"/>
    </sheetView>
  </sheetViews>
  <sheetFormatPr defaultColWidth="8.5703125" defaultRowHeight="15" x14ac:dyDescent="0.25"/>
  <cols>
    <col min="1" max="1" width="30" customWidth="1"/>
    <col min="2" max="2" width="9" customWidth="1"/>
    <col min="3" max="3" width="13" customWidth="1"/>
    <col min="4" max="5" width="14" customWidth="1"/>
  </cols>
  <sheetData>
    <row r="1" spans="1:5" ht="27.75" customHeight="1" x14ac:dyDescent="0.25">
      <c r="A1" s="1" t="s">
        <v>0</v>
      </c>
      <c r="B1" s="1" t="s">
        <v>1</v>
      </c>
      <c r="C1" s="1" t="s">
        <v>2</v>
      </c>
      <c r="D1" s="1" t="s">
        <v>49</v>
      </c>
      <c r="E1" s="1" t="s">
        <v>50</v>
      </c>
    </row>
    <row r="2" spans="1:5" x14ac:dyDescent="0.25">
      <c r="A2" s="2" t="s">
        <v>3</v>
      </c>
      <c r="B2" s="3">
        <f>COUNTIF(Offer!$C$2:$C$18,A2)</f>
        <v>4</v>
      </c>
      <c r="C2" s="3">
        <f>SUMIF(Offer!$C$2:$C$18,A2,Offer!$N$2:$N$18)</f>
        <v>25000</v>
      </c>
      <c r="D2" s="4">
        <f>SUMIF(Offer!$C$2:$C$18,A2,Offer!$O$2:$O$18)</f>
        <v>500749.99999999994</v>
      </c>
      <c r="E2" s="4">
        <f>SUMIF(Offer!$C$2:$C$18,A2,Offer!$P$2:$P$18)</f>
        <v>250374.99999999997</v>
      </c>
    </row>
    <row r="3" spans="1:5" x14ac:dyDescent="0.25">
      <c r="A3" s="2" t="s">
        <v>4</v>
      </c>
      <c r="B3" s="3">
        <f>COUNTIF(Offer!$C$2:$C$18,A3)</f>
        <v>3</v>
      </c>
      <c r="C3" s="3">
        <f>SUMIF(Offer!$C$2:$C$18,A3,Offer!$N$2:$N$18)</f>
        <v>5000</v>
      </c>
      <c r="D3" s="4">
        <f>SUMIF(Offer!$C$2:$C$18,A3,Offer!$O$2:$O$18)</f>
        <v>93000</v>
      </c>
      <c r="E3" s="4">
        <f>SUMIF(Offer!$C$2:$C$18,A3,Offer!$P$2:$P$18)</f>
        <v>46500</v>
      </c>
    </row>
    <row r="4" spans="1:5" x14ac:dyDescent="0.25">
      <c r="A4" s="2" t="s">
        <v>5</v>
      </c>
      <c r="B4" s="3">
        <f>COUNTIF(Offer!$C$2:$C$18,A4)</f>
        <v>2</v>
      </c>
      <c r="C4" s="3">
        <f>SUMIF(Offer!$C$2:$C$18,A4,Offer!$N$2:$N$18)</f>
        <v>8500</v>
      </c>
      <c r="D4" s="4">
        <f>SUMIF(Offer!$C$2:$C$18,A4,Offer!$O$2:$O$18)</f>
        <v>339915</v>
      </c>
      <c r="E4" s="4">
        <f>SUMIF(Offer!$C$2:$C$18,A4,Offer!$P$2:$P$18)</f>
        <v>169957.5</v>
      </c>
    </row>
    <row r="5" spans="1:5" x14ac:dyDescent="0.25">
      <c r="A5" s="2" t="s">
        <v>6</v>
      </c>
      <c r="B5" s="3">
        <f>COUNTIF(Offer!$C$2:$C$18,A5)</f>
        <v>2</v>
      </c>
      <c r="C5" s="3">
        <f>SUMIF(Offer!$C$2:$C$18,A5,Offer!$N$2:$N$18)</f>
        <v>21250</v>
      </c>
      <c r="D5" s="4">
        <f>SUMIF(Offer!$C$2:$C$18,A5,Offer!$O$2:$O$18)</f>
        <v>743537.5</v>
      </c>
      <c r="E5" s="4">
        <f>SUMIF(Offer!$C$2:$C$18,A5,Offer!$P$2:$P$18)</f>
        <v>371768.75</v>
      </c>
    </row>
    <row r="6" spans="1:5" x14ac:dyDescent="0.25">
      <c r="A6" s="2" t="s">
        <v>7</v>
      </c>
      <c r="B6" s="3">
        <f>COUNTIF(Offer!$C$2:$C$18,A6)</f>
        <v>3</v>
      </c>
      <c r="C6" s="3">
        <f>SUMIF(Offer!$C$2:$C$18,A6,Offer!$N$2:$N$18)</f>
        <v>17800</v>
      </c>
      <c r="D6" s="4">
        <f>SUMIF(Offer!$C$2:$C$18,A6,Offer!$O$2:$O$18)</f>
        <v>1067822</v>
      </c>
      <c r="E6" s="4">
        <f>SUMIF(Offer!$C$2:$C$18,A6,Offer!$P$2:$P$18)</f>
        <v>533911</v>
      </c>
    </row>
    <row r="7" spans="1:5" x14ac:dyDescent="0.25">
      <c r="A7" s="2" t="s">
        <v>8</v>
      </c>
      <c r="B7" s="3">
        <f>COUNTIF(Offer!$C$2:$C$18,A7)</f>
        <v>3</v>
      </c>
      <c r="C7" s="3">
        <f>SUMIF(Offer!$C$2:$C$18,A7,Offer!$N$2:$N$18)</f>
        <v>18650</v>
      </c>
      <c r="D7" s="4">
        <f>SUMIF(Offer!$C$2:$C$18,A7,Offer!$O$2:$O$18)</f>
        <v>932313.5</v>
      </c>
      <c r="E7" s="4">
        <f>SUMIF(Offer!$C$2:$C$18,A7,Offer!$P$2:$P$18)</f>
        <v>466156.75</v>
      </c>
    </row>
    <row r="8" spans="1:5" x14ac:dyDescent="0.25">
      <c r="A8" s="5" t="s">
        <v>9</v>
      </c>
      <c r="B8" s="6">
        <f t="shared" ref="B8:E8" si="0">SUM(B2:B7)</f>
        <v>17</v>
      </c>
      <c r="C8" s="6">
        <f t="shared" si="0"/>
        <v>96200</v>
      </c>
      <c r="D8" s="7">
        <f t="shared" si="0"/>
        <v>3677338</v>
      </c>
      <c r="E8" s="7">
        <f t="shared" si="0"/>
        <v>1838669</v>
      </c>
    </row>
    <row r="11" spans="1:5" x14ac:dyDescent="0.25">
      <c r="A11" s="21" t="s">
        <v>52</v>
      </c>
      <c r="B11" s="21"/>
      <c r="C11" s="21"/>
      <c r="D11" s="21"/>
      <c r="E11" s="21"/>
    </row>
    <row r="12" spans="1:5" x14ac:dyDescent="0.25">
      <c r="A12" t="s">
        <v>56</v>
      </c>
    </row>
    <row r="13" spans="1:5" x14ac:dyDescent="0.25">
      <c r="A13" t="s">
        <v>53</v>
      </c>
    </row>
    <row r="14" spans="1:5" x14ac:dyDescent="0.25">
      <c r="A14" t="s">
        <v>54</v>
      </c>
    </row>
    <row r="15" spans="1:5" x14ac:dyDescent="0.25">
      <c r="A15" t="s">
        <v>55</v>
      </c>
    </row>
  </sheetData>
  <mergeCells count="1">
    <mergeCell ref="A11:E11"/>
  </mergeCells>
  <phoneticPr fontId="0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GridLines="0" tabSelected="1" zoomScaleNormal="100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C6" sqref="C6"/>
    </sheetView>
  </sheetViews>
  <sheetFormatPr defaultColWidth="8.5703125" defaultRowHeight="15" x14ac:dyDescent="0.25"/>
  <cols>
    <col min="1" max="1" width="10" customWidth="1"/>
    <col min="2" max="2" width="15" customWidth="1"/>
    <col min="3" max="3" width="30" customWidth="1"/>
    <col min="4" max="4" width="10" customWidth="1"/>
    <col min="5" max="5" width="17" customWidth="1"/>
    <col min="6" max="7" width="10" customWidth="1"/>
    <col min="8" max="8" width="14" customWidth="1"/>
    <col min="9" max="13" width="7" customWidth="1"/>
    <col min="14" max="14" width="12" customWidth="1"/>
    <col min="15" max="16" width="14" customWidth="1"/>
    <col min="17" max="17" width="17" customWidth="1"/>
  </cols>
  <sheetData>
    <row r="1" spans="1:17" ht="31.5" customHeigh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</v>
      </c>
      <c r="O1" s="1" t="s">
        <v>49</v>
      </c>
      <c r="P1" s="1" t="s">
        <v>50</v>
      </c>
      <c r="Q1" s="1" t="s">
        <v>51</v>
      </c>
    </row>
    <row r="2" spans="1:17" ht="43.5" customHeight="1" x14ac:dyDescent="0.25">
      <c r="A2" s="8"/>
      <c r="B2" s="9" t="s">
        <v>23</v>
      </c>
      <c r="C2" s="10" t="s">
        <v>3</v>
      </c>
      <c r="D2" s="8" t="s">
        <v>24</v>
      </c>
      <c r="E2" s="11" t="s">
        <v>25</v>
      </c>
      <c r="F2" s="12">
        <v>19.989999999999998</v>
      </c>
      <c r="G2" s="12">
        <f t="shared" ref="G2:G18" si="0">F2/2</f>
        <v>9.9949999999999992</v>
      </c>
      <c r="H2" s="13">
        <f t="shared" ref="H2:H18" si="1">G2*0.75</f>
        <v>7.4962499999999999</v>
      </c>
      <c r="I2" s="14">
        <v>223</v>
      </c>
      <c r="J2" s="14">
        <v>444</v>
      </c>
      <c r="K2" s="14">
        <v>667</v>
      </c>
      <c r="L2" s="14">
        <v>444</v>
      </c>
      <c r="M2" s="14">
        <v>222</v>
      </c>
      <c r="N2" s="15">
        <f t="shared" ref="N2:N18" si="2">SUM(I2:M2)</f>
        <v>2000</v>
      </c>
      <c r="O2" s="12">
        <f>N2*F2</f>
        <v>39980</v>
      </c>
      <c r="P2" s="12">
        <f t="shared" ref="P2:P18" si="3">N2*G2</f>
        <v>19990</v>
      </c>
      <c r="Q2" s="12">
        <f t="shared" ref="Q2:Q18" si="4">N2*H2</f>
        <v>14992.5</v>
      </c>
    </row>
    <row r="3" spans="1:17" ht="43.5" customHeight="1" x14ac:dyDescent="0.25">
      <c r="A3" s="8"/>
      <c r="B3" s="9" t="s">
        <v>26</v>
      </c>
      <c r="C3" s="10" t="s">
        <v>3</v>
      </c>
      <c r="D3" s="8" t="s">
        <v>24</v>
      </c>
      <c r="E3" s="11" t="s">
        <v>27</v>
      </c>
      <c r="F3" s="12">
        <v>19.989999999999998</v>
      </c>
      <c r="G3" s="12">
        <f t="shared" si="0"/>
        <v>9.9949999999999992</v>
      </c>
      <c r="H3" s="13">
        <f t="shared" si="1"/>
        <v>7.4962499999999999</v>
      </c>
      <c r="I3" s="14">
        <v>222</v>
      </c>
      <c r="J3" s="14">
        <v>4944</v>
      </c>
      <c r="K3" s="14">
        <v>6666</v>
      </c>
      <c r="L3" s="14">
        <v>6444</v>
      </c>
      <c r="M3" s="14">
        <v>2724</v>
      </c>
      <c r="N3" s="15">
        <f t="shared" si="2"/>
        <v>21000</v>
      </c>
      <c r="O3" s="12">
        <f t="shared" ref="O3:O18" si="5">N3*F3</f>
        <v>419789.99999999994</v>
      </c>
      <c r="P3" s="12">
        <f t="shared" si="3"/>
        <v>209894.99999999997</v>
      </c>
      <c r="Q3" s="12">
        <f t="shared" si="4"/>
        <v>157421.25</v>
      </c>
    </row>
    <row r="4" spans="1:17" ht="43.5" customHeight="1" x14ac:dyDescent="0.25">
      <c r="A4" s="8"/>
      <c r="B4" s="9" t="s">
        <v>28</v>
      </c>
      <c r="C4" s="10" t="s">
        <v>3</v>
      </c>
      <c r="D4" s="8" t="s">
        <v>24</v>
      </c>
      <c r="E4" s="11" t="s">
        <v>29</v>
      </c>
      <c r="F4" s="12">
        <v>19.989999999999998</v>
      </c>
      <c r="G4" s="12">
        <f t="shared" si="0"/>
        <v>9.9949999999999992</v>
      </c>
      <c r="H4" s="13">
        <f t="shared" si="1"/>
        <v>7.4962499999999999</v>
      </c>
      <c r="I4" s="14">
        <v>111</v>
      </c>
      <c r="J4" s="14">
        <v>222</v>
      </c>
      <c r="K4" s="14">
        <v>333</v>
      </c>
      <c r="L4" s="14">
        <v>222</v>
      </c>
      <c r="M4" s="14">
        <v>112</v>
      </c>
      <c r="N4" s="15">
        <f t="shared" si="2"/>
        <v>1000</v>
      </c>
      <c r="O4" s="12">
        <f t="shared" si="5"/>
        <v>19990</v>
      </c>
      <c r="P4" s="12">
        <f t="shared" si="3"/>
        <v>9995</v>
      </c>
      <c r="Q4" s="12">
        <f t="shared" si="4"/>
        <v>7496.25</v>
      </c>
    </row>
    <row r="5" spans="1:17" ht="43.5" customHeight="1" x14ac:dyDescent="0.25">
      <c r="A5" s="8"/>
      <c r="B5" s="9" t="s">
        <v>30</v>
      </c>
      <c r="C5" s="10" t="s">
        <v>3</v>
      </c>
      <c r="D5" s="8" t="s">
        <v>24</v>
      </c>
      <c r="E5" s="11" t="s">
        <v>31</v>
      </c>
      <c r="F5" s="12">
        <v>20.99</v>
      </c>
      <c r="G5" s="12">
        <f t="shared" si="0"/>
        <v>10.494999999999999</v>
      </c>
      <c r="H5" s="13">
        <f t="shared" si="1"/>
        <v>7.8712499999999999</v>
      </c>
      <c r="I5" s="14">
        <v>111</v>
      </c>
      <c r="J5" s="14">
        <v>222</v>
      </c>
      <c r="K5" s="14">
        <v>333</v>
      </c>
      <c r="L5" s="14">
        <v>222</v>
      </c>
      <c r="M5" s="14">
        <v>112</v>
      </c>
      <c r="N5" s="15">
        <f t="shared" si="2"/>
        <v>1000</v>
      </c>
      <c r="O5" s="12">
        <f t="shared" si="5"/>
        <v>20990</v>
      </c>
      <c r="P5" s="12">
        <f t="shared" si="3"/>
        <v>10495</v>
      </c>
      <c r="Q5" s="12">
        <f t="shared" si="4"/>
        <v>7871.25</v>
      </c>
    </row>
    <row r="6" spans="1:17" ht="43.5" customHeight="1" x14ac:dyDescent="0.25">
      <c r="A6" s="8"/>
      <c r="B6" s="9" t="s">
        <v>32</v>
      </c>
      <c r="C6" s="10" t="s">
        <v>4</v>
      </c>
      <c r="D6" s="8" t="s">
        <v>24</v>
      </c>
      <c r="E6" s="11" t="s">
        <v>27</v>
      </c>
      <c r="F6" s="12">
        <v>18</v>
      </c>
      <c r="G6" s="12">
        <f t="shared" si="0"/>
        <v>9</v>
      </c>
      <c r="H6" s="13">
        <f t="shared" si="1"/>
        <v>6.75</v>
      </c>
      <c r="I6" s="14">
        <v>111</v>
      </c>
      <c r="J6" s="14">
        <v>222</v>
      </c>
      <c r="K6" s="14">
        <v>333</v>
      </c>
      <c r="L6" s="14">
        <v>222</v>
      </c>
      <c r="M6" s="14">
        <v>112</v>
      </c>
      <c r="N6" s="15">
        <f t="shared" si="2"/>
        <v>1000</v>
      </c>
      <c r="O6" s="12">
        <f t="shared" si="5"/>
        <v>18000</v>
      </c>
      <c r="P6" s="12">
        <f t="shared" si="3"/>
        <v>9000</v>
      </c>
      <c r="Q6" s="12">
        <f t="shared" si="4"/>
        <v>6750</v>
      </c>
    </row>
    <row r="7" spans="1:17" ht="43.5" customHeight="1" x14ac:dyDescent="0.25">
      <c r="A7" s="8"/>
      <c r="B7" s="9" t="s">
        <v>33</v>
      </c>
      <c r="C7" s="10" t="s">
        <v>4</v>
      </c>
      <c r="D7" s="8" t="s">
        <v>24</v>
      </c>
      <c r="E7" s="11" t="s">
        <v>29</v>
      </c>
      <c r="F7" s="12">
        <v>18</v>
      </c>
      <c r="G7" s="12">
        <f t="shared" si="0"/>
        <v>9</v>
      </c>
      <c r="H7" s="13">
        <f t="shared" si="1"/>
        <v>6.75</v>
      </c>
      <c r="I7" s="14">
        <v>111</v>
      </c>
      <c r="J7" s="14">
        <v>222</v>
      </c>
      <c r="K7" s="14">
        <v>333</v>
      </c>
      <c r="L7" s="14">
        <v>222</v>
      </c>
      <c r="M7" s="14">
        <v>112</v>
      </c>
      <c r="N7" s="15">
        <f t="shared" si="2"/>
        <v>1000</v>
      </c>
      <c r="O7" s="12">
        <f t="shared" si="5"/>
        <v>18000</v>
      </c>
      <c r="P7" s="12">
        <f t="shared" si="3"/>
        <v>9000</v>
      </c>
      <c r="Q7" s="12">
        <f t="shared" si="4"/>
        <v>6750</v>
      </c>
    </row>
    <row r="8" spans="1:17" ht="43.5" customHeight="1" x14ac:dyDescent="0.25">
      <c r="A8" s="8"/>
      <c r="B8" s="9" t="s">
        <v>34</v>
      </c>
      <c r="C8" s="10" t="s">
        <v>4</v>
      </c>
      <c r="D8" s="8" t="s">
        <v>24</v>
      </c>
      <c r="E8" s="11" t="s">
        <v>35</v>
      </c>
      <c r="F8" s="12">
        <v>19</v>
      </c>
      <c r="G8" s="12">
        <f t="shared" si="0"/>
        <v>9.5</v>
      </c>
      <c r="H8" s="13">
        <f t="shared" si="1"/>
        <v>7.125</v>
      </c>
      <c r="I8" s="14">
        <v>334</v>
      </c>
      <c r="J8" s="14">
        <v>666</v>
      </c>
      <c r="K8" s="14">
        <v>1000</v>
      </c>
      <c r="L8" s="14">
        <v>666</v>
      </c>
      <c r="M8" s="14">
        <v>334</v>
      </c>
      <c r="N8" s="15">
        <f t="shared" si="2"/>
        <v>3000</v>
      </c>
      <c r="O8" s="12">
        <f t="shared" si="5"/>
        <v>57000</v>
      </c>
      <c r="P8" s="12">
        <f t="shared" si="3"/>
        <v>28500</v>
      </c>
      <c r="Q8" s="12">
        <f t="shared" si="4"/>
        <v>21375</v>
      </c>
    </row>
    <row r="9" spans="1:17" ht="43.5" customHeight="1" x14ac:dyDescent="0.25">
      <c r="A9" s="8"/>
      <c r="B9" s="9" t="s">
        <v>36</v>
      </c>
      <c r="C9" s="10" t="s">
        <v>5</v>
      </c>
      <c r="D9" s="8" t="s">
        <v>24</v>
      </c>
      <c r="E9" s="11" t="s">
        <v>37</v>
      </c>
      <c r="F9" s="12">
        <v>39.99</v>
      </c>
      <c r="G9" s="12">
        <f t="shared" si="0"/>
        <v>19.995000000000001</v>
      </c>
      <c r="H9" s="13">
        <f t="shared" si="1"/>
        <v>14.99625</v>
      </c>
      <c r="I9" s="14">
        <v>56</v>
      </c>
      <c r="J9" s="14">
        <v>111</v>
      </c>
      <c r="K9" s="14">
        <v>167</v>
      </c>
      <c r="L9" s="14">
        <v>111</v>
      </c>
      <c r="M9" s="14">
        <v>55</v>
      </c>
      <c r="N9" s="15">
        <f t="shared" si="2"/>
        <v>500</v>
      </c>
      <c r="O9" s="12">
        <f t="shared" si="5"/>
        <v>19995</v>
      </c>
      <c r="P9" s="12">
        <f t="shared" si="3"/>
        <v>9997.5</v>
      </c>
      <c r="Q9" s="12">
        <f t="shared" si="4"/>
        <v>7498.125</v>
      </c>
    </row>
    <row r="10" spans="1:17" ht="43.5" customHeight="1" x14ac:dyDescent="0.25">
      <c r="A10" s="8"/>
      <c r="B10" s="9" t="s">
        <v>38</v>
      </c>
      <c r="C10" s="10" t="s">
        <v>5</v>
      </c>
      <c r="D10" s="8" t="s">
        <v>24</v>
      </c>
      <c r="E10" s="11" t="s">
        <v>27</v>
      </c>
      <c r="F10" s="12">
        <v>39.99</v>
      </c>
      <c r="G10" s="12">
        <f t="shared" si="0"/>
        <v>19.995000000000001</v>
      </c>
      <c r="H10" s="13">
        <f t="shared" si="1"/>
        <v>14.99625</v>
      </c>
      <c r="I10" s="14">
        <v>250</v>
      </c>
      <c r="J10" s="14">
        <v>2500</v>
      </c>
      <c r="K10" s="14">
        <v>2500</v>
      </c>
      <c r="L10" s="14">
        <v>2500</v>
      </c>
      <c r="M10" s="14">
        <v>250</v>
      </c>
      <c r="N10" s="15">
        <f t="shared" si="2"/>
        <v>8000</v>
      </c>
      <c r="O10" s="12">
        <f t="shared" si="5"/>
        <v>319920</v>
      </c>
      <c r="P10" s="12">
        <f t="shared" si="3"/>
        <v>159960</v>
      </c>
      <c r="Q10" s="12">
        <f t="shared" si="4"/>
        <v>119970</v>
      </c>
    </row>
    <row r="11" spans="1:17" ht="43.5" customHeight="1" x14ac:dyDescent="0.25">
      <c r="A11" s="8"/>
      <c r="B11" s="9" t="s">
        <v>39</v>
      </c>
      <c r="C11" s="10" t="s">
        <v>6</v>
      </c>
      <c r="D11" s="8" t="s">
        <v>24</v>
      </c>
      <c r="E11" s="11" t="s">
        <v>27</v>
      </c>
      <c r="F11" s="12">
        <v>34.99</v>
      </c>
      <c r="G11" s="12">
        <f t="shared" si="0"/>
        <v>17.495000000000001</v>
      </c>
      <c r="H11" s="13">
        <f t="shared" si="1"/>
        <v>13.12125</v>
      </c>
      <c r="I11" s="14">
        <v>1075</v>
      </c>
      <c r="J11" s="14">
        <v>4725</v>
      </c>
      <c r="K11" s="14">
        <v>6225</v>
      </c>
      <c r="L11" s="14">
        <v>6150</v>
      </c>
      <c r="M11" s="14">
        <v>2575</v>
      </c>
      <c r="N11" s="15">
        <f t="shared" si="2"/>
        <v>20750</v>
      </c>
      <c r="O11" s="12">
        <f t="shared" si="5"/>
        <v>726042.5</v>
      </c>
      <c r="P11" s="12">
        <f t="shared" si="3"/>
        <v>363021.25</v>
      </c>
      <c r="Q11" s="12">
        <f t="shared" si="4"/>
        <v>272265.9375</v>
      </c>
    </row>
    <row r="12" spans="1:17" ht="43.5" customHeight="1" x14ac:dyDescent="0.25">
      <c r="A12" s="8"/>
      <c r="B12" s="9" t="s">
        <v>40</v>
      </c>
      <c r="C12" s="10" t="s">
        <v>6</v>
      </c>
      <c r="D12" s="8" t="s">
        <v>24</v>
      </c>
      <c r="E12" s="11" t="s">
        <v>29</v>
      </c>
      <c r="F12" s="12">
        <v>34.99</v>
      </c>
      <c r="G12" s="12">
        <f t="shared" si="0"/>
        <v>17.495000000000001</v>
      </c>
      <c r="H12" s="13">
        <f t="shared" si="1"/>
        <v>13.12125</v>
      </c>
      <c r="I12" s="14">
        <v>56</v>
      </c>
      <c r="J12" s="14">
        <v>111</v>
      </c>
      <c r="K12" s="14">
        <v>167</v>
      </c>
      <c r="L12" s="14">
        <v>111</v>
      </c>
      <c r="M12" s="14">
        <v>55</v>
      </c>
      <c r="N12" s="15">
        <f t="shared" si="2"/>
        <v>500</v>
      </c>
      <c r="O12" s="12">
        <f t="shared" si="5"/>
        <v>17495</v>
      </c>
      <c r="P12" s="12">
        <f t="shared" si="3"/>
        <v>8747.5</v>
      </c>
      <c r="Q12" s="12">
        <f t="shared" si="4"/>
        <v>6560.625</v>
      </c>
    </row>
    <row r="13" spans="1:17" ht="43.5" customHeight="1" x14ac:dyDescent="0.25">
      <c r="A13" s="8"/>
      <c r="B13" s="9" t="s">
        <v>41</v>
      </c>
      <c r="C13" s="10" t="s">
        <v>7</v>
      </c>
      <c r="D13" s="8" t="s">
        <v>24</v>
      </c>
      <c r="E13" s="11" t="s">
        <v>27</v>
      </c>
      <c r="F13" s="12">
        <v>59.99</v>
      </c>
      <c r="G13" s="12">
        <f t="shared" si="0"/>
        <v>29.995000000000001</v>
      </c>
      <c r="H13" s="13">
        <f t="shared" si="1"/>
        <v>22.49625</v>
      </c>
      <c r="I13" s="14">
        <v>600</v>
      </c>
      <c r="J13" s="14">
        <v>1800</v>
      </c>
      <c r="K13" s="14">
        <v>3700</v>
      </c>
      <c r="L13" s="14">
        <v>2800</v>
      </c>
      <c r="M13" s="14">
        <v>650</v>
      </c>
      <c r="N13" s="15">
        <f t="shared" si="2"/>
        <v>9550</v>
      </c>
      <c r="O13" s="12">
        <f t="shared" si="5"/>
        <v>572904.5</v>
      </c>
      <c r="P13" s="12">
        <f t="shared" si="3"/>
        <v>286452.25</v>
      </c>
      <c r="Q13" s="12">
        <f t="shared" si="4"/>
        <v>214839.1875</v>
      </c>
    </row>
    <row r="14" spans="1:17" ht="43.5" customHeight="1" x14ac:dyDescent="0.25">
      <c r="A14" s="8"/>
      <c r="B14" s="9" t="s">
        <v>42</v>
      </c>
      <c r="C14" s="10" t="s">
        <v>7</v>
      </c>
      <c r="D14" s="8" t="s">
        <v>24</v>
      </c>
      <c r="E14" s="11" t="s">
        <v>29</v>
      </c>
      <c r="F14" s="12">
        <v>59.99</v>
      </c>
      <c r="G14" s="12">
        <f t="shared" si="0"/>
        <v>29.995000000000001</v>
      </c>
      <c r="H14" s="13">
        <f t="shared" si="1"/>
        <v>22.49625</v>
      </c>
      <c r="I14" s="14">
        <v>250</v>
      </c>
      <c r="J14" s="14">
        <v>1500</v>
      </c>
      <c r="K14" s="14">
        <v>2000</v>
      </c>
      <c r="L14" s="14">
        <v>1000</v>
      </c>
      <c r="M14" s="14">
        <v>500</v>
      </c>
      <c r="N14" s="15">
        <f t="shared" si="2"/>
        <v>5250</v>
      </c>
      <c r="O14" s="12">
        <f t="shared" si="5"/>
        <v>314947.5</v>
      </c>
      <c r="P14" s="12">
        <f t="shared" si="3"/>
        <v>157473.75</v>
      </c>
      <c r="Q14" s="12">
        <f t="shared" si="4"/>
        <v>118105.3125</v>
      </c>
    </row>
    <row r="15" spans="1:17" ht="43.5" customHeight="1" x14ac:dyDescent="0.25">
      <c r="A15" s="8"/>
      <c r="B15" s="9" t="s">
        <v>43</v>
      </c>
      <c r="C15" s="10" t="s">
        <v>7</v>
      </c>
      <c r="D15" s="8" t="s">
        <v>24</v>
      </c>
      <c r="E15" s="11" t="s">
        <v>44</v>
      </c>
      <c r="F15" s="12">
        <v>59.99</v>
      </c>
      <c r="G15" s="12">
        <f t="shared" si="0"/>
        <v>29.995000000000001</v>
      </c>
      <c r="H15" s="13">
        <f t="shared" si="1"/>
        <v>22.49625</v>
      </c>
      <c r="I15" s="14"/>
      <c r="J15" s="14">
        <v>500</v>
      </c>
      <c r="K15" s="14">
        <v>1000</v>
      </c>
      <c r="L15" s="14">
        <v>1000</v>
      </c>
      <c r="M15" s="14">
        <v>500</v>
      </c>
      <c r="N15" s="15">
        <f t="shared" si="2"/>
        <v>3000</v>
      </c>
      <c r="O15" s="12">
        <f t="shared" si="5"/>
        <v>179970</v>
      </c>
      <c r="P15" s="12">
        <f t="shared" si="3"/>
        <v>89985</v>
      </c>
      <c r="Q15" s="12">
        <f t="shared" si="4"/>
        <v>67488.75</v>
      </c>
    </row>
    <row r="16" spans="1:17" ht="43.5" customHeight="1" x14ac:dyDescent="0.25">
      <c r="A16" s="8"/>
      <c r="B16" s="9" t="s">
        <v>45</v>
      </c>
      <c r="C16" s="10" t="s">
        <v>8</v>
      </c>
      <c r="D16" s="8" t="s">
        <v>24</v>
      </c>
      <c r="E16" s="11" t="s">
        <v>27</v>
      </c>
      <c r="F16" s="12">
        <v>49.99</v>
      </c>
      <c r="G16" s="12">
        <f t="shared" si="0"/>
        <v>24.995000000000001</v>
      </c>
      <c r="H16" s="13">
        <f t="shared" si="1"/>
        <v>18.74625</v>
      </c>
      <c r="I16" s="14">
        <v>700</v>
      </c>
      <c r="J16" s="14">
        <v>2000</v>
      </c>
      <c r="K16" s="14">
        <v>4000</v>
      </c>
      <c r="L16" s="14">
        <v>3000</v>
      </c>
      <c r="M16" s="14">
        <v>700</v>
      </c>
      <c r="N16" s="15">
        <f t="shared" si="2"/>
        <v>10400</v>
      </c>
      <c r="O16" s="12">
        <f t="shared" si="5"/>
        <v>519896</v>
      </c>
      <c r="P16" s="12">
        <f t="shared" si="3"/>
        <v>259948</v>
      </c>
      <c r="Q16" s="12">
        <f t="shared" si="4"/>
        <v>194961</v>
      </c>
    </row>
    <row r="17" spans="1:17" ht="43.5" customHeight="1" x14ac:dyDescent="0.25">
      <c r="A17" s="8"/>
      <c r="B17" s="9" t="s">
        <v>46</v>
      </c>
      <c r="C17" s="10" t="s">
        <v>8</v>
      </c>
      <c r="D17" s="8" t="s">
        <v>24</v>
      </c>
      <c r="E17" s="11" t="s">
        <v>29</v>
      </c>
      <c r="F17" s="12">
        <v>49.99</v>
      </c>
      <c r="G17" s="12">
        <f t="shared" si="0"/>
        <v>24.995000000000001</v>
      </c>
      <c r="H17" s="13">
        <f t="shared" si="1"/>
        <v>18.74625</v>
      </c>
      <c r="I17" s="14">
        <v>250</v>
      </c>
      <c r="J17" s="14">
        <v>1500</v>
      </c>
      <c r="K17" s="14">
        <v>2000</v>
      </c>
      <c r="L17" s="14">
        <v>1000</v>
      </c>
      <c r="M17" s="14">
        <v>500</v>
      </c>
      <c r="N17" s="15">
        <f t="shared" si="2"/>
        <v>5250</v>
      </c>
      <c r="O17" s="12">
        <f t="shared" si="5"/>
        <v>262447.5</v>
      </c>
      <c r="P17" s="12">
        <f t="shared" si="3"/>
        <v>131223.75</v>
      </c>
      <c r="Q17" s="12">
        <f t="shared" si="4"/>
        <v>98417.8125</v>
      </c>
    </row>
    <row r="18" spans="1:17" ht="43.5" customHeight="1" x14ac:dyDescent="0.25">
      <c r="A18" s="8"/>
      <c r="B18" s="9" t="s">
        <v>47</v>
      </c>
      <c r="C18" s="10" t="s">
        <v>8</v>
      </c>
      <c r="D18" s="8" t="s">
        <v>24</v>
      </c>
      <c r="E18" s="11" t="s">
        <v>44</v>
      </c>
      <c r="F18" s="12">
        <v>49.99</v>
      </c>
      <c r="G18" s="12">
        <f t="shared" si="0"/>
        <v>24.995000000000001</v>
      </c>
      <c r="H18" s="13">
        <f t="shared" si="1"/>
        <v>18.74625</v>
      </c>
      <c r="I18" s="14"/>
      <c r="J18" s="14">
        <v>500</v>
      </c>
      <c r="K18" s="14">
        <v>1000</v>
      </c>
      <c r="L18" s="14">
        <v>1000</v>
      </c>
      <c r="M18" s="14">
        <v>500</v>
      </c>
      <c r="N18" s="15">
        <f t="shared" si="2"/>
        <v>3000</v>
      </c>
      <c r="O18" s="12">
        <f t="shared" si="5"/>
        <v>149970</v>
      </c>
      <c r="P18" s="12">
        <f t="shared" si="3"/>
        <v>74985</v>
      </c>
      <c r="Q18" s="12">
        <f t="shared" si="4"/>
        <v>56238.75</v>
      </c>
    </row>
    <row r="19" spans="1:17" x14ac:dyDescent="0.25">
      <c r="A19" s="16"/>
      <c r="B19" s="16" t="s">
        <v>9</v>
      </c>
      <c r="C19" s="17" t="s">
        <v>48</v>
      </c>
      <c r="D19" s="16"/>
      <c r="E19" s="16"/>
      <c r="F19" s="16"/>
      <c r="G19" s="16"/>
      <c r="H19" s="16"/>
      <c r="I19" s="18">
        <f t="shared" ref="I19:Q19" si="6">SUM(I2:I18)</f>
        <v>4460</v>
      </c>
      <c r="J19" s="18">
        <f t="shared" si="6"/>
        <v>22189</v>
      </c>
      <c r="K19" s="18">
        <f t="shared" si="6"/>
        <v>32424</v>
      </c>
      <c r="L19" s="18">
        <f t="shared" si="6"/>
        <v>27114</v>
      </c>
      <c r="M19" s="18">
        <f t="shared" si="6"/>
        <v>10013</v>
      </c>
      <c r="N19" s="19">
        <f t="shared" si="6"/>
        <v>96200</v>
      </c>
      <c r="O19" s="20">
        <f t="shared" si="6"/>
        <v>3677338</v>
      </c>
      <c r="P19" s="20">
        <f t="shared" si="6"/>
        <v>1838669</v>
      </c>
      <c r="Q19" s="20">
        <f t="shared" si="6"/>
        <v>1379001.75</v>
      </c>
    </row>
  </sheetData>
  <autoFilter ref="A1:Q18"/>
  <phoneticPr fontId="0" type="noConversion"/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Offer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Dators</cp:lastModifiedBy>
  <cp:revision>0</cp:revision>
  <dcterms:created xsi:type="dcterms:W3CDTF">2026-09-09T07:05:01Z</dcterms:created>
  <dcterms:modified xsi:type="dcterms:W3CDTF">2026-09-11T08:55:18Z</dcterms:modified>
  <dc:language>en-US</dc:language>
</cp:coreProperties>
</file>